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autoCompressPictures="0"/>
  <bookViews>
    <workbookView xWindow="0" yWindow="0" windowWidth="23040" windowHeight="9220"/>
  </bookViews>
  <sheets>
    <sheet name="Sheet1" sheetId="1" r:id="rId1"/>
  </sheets>
  <calcPr calcId="130404"/>
  <extLst xmlns:x15="http://schemas.microsoft.com/office/spreadsheetml/2010/11/main">
    <ext uri="{140A7094-0E35-4892-8432-C4D2E57EDEB5}">
      <x15:workbookPr chartTrackingRefBase="1"/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F24" i="1"/>
  <c r="F25"/>
  <c r="F27"/>
  <c r="F28"/>
  <c r="F29"/>
  <c r="F36"/>
  <c r="F38"/>
  <c r="F40"/>
  <c r="F44"/>
  <c r="G24"/>
  <c r="G25"/>
  <c r="G26"/>
  <c r="G27"/>
  <c r="G28"/>
  <c r="G29"/>
  <c r="G31"/>
  <c r="G32"/>
  <c r="G33"/>
  <c r="G34"/>
  <c r="G35"/>
  <c r="G36"/>
  <c r="G38"/>
  <c r="G40"/>
  <c r="G44"/>
  <c r="H24"/>
  <c r="H25"/>
  <c r="H26"/>
  <c r="H27"/>
  <c r="H28"/>
  <c r="H29"/>
  <c r="H31"/>
  <c r="H32"/>
  <c r="H33"/>
  <c r="H34"/>
  <c r="H35"/>
  <c r="H36"/>
  <c r="H38"/>
  <c r="H40"/>
  <c r="H44"/>
  <c r="D46"/>
  <c r="D42"/>
  <c r="C19"/>
  <c r="C17"/>
  <c r="C15"/>
  <c r="C13"/>
  <c r="C11"/>
  <c r="C9"/>
  <c r="C7"/>
  <c r="C5"/>
  <c r="C4"/>
  <c r="C2"/>
</calcChain>
</file>

<file path=xl/sharedStrings.xml><?xml version="1.0" encoding="utf-8"?>
<sst xmlns="http://schemas.openxmlformats.org/spreadsheetml/2006/main" count="34" uniqueCount="34">
  <si>
    <t>#1</t>
  </si>
  <si>
    <t>#2A</t>
  </si>
  <si>
    <t>#2B</t>
  </si>
  <si>
    <t>#3</t>
  </si>
  <si>
    <t>#4</t>
  </si>
  <si>
    <t>#5</t>
  </si>
  <si>
    <t>#6</t>
  </si>
  <si>
    <t>#7</t>
  </si>
  <si>
    <t>#8</t>
  </si>
  <si>
    <t>#9</t>
  </si>
  <si>
    <t>#10</t>
  </si>
  <si>
    <t>One Bedroom Units</t>
  </si>
  <si>
    <t>Two Bedroom Units</t>
  </si>
  <si>
    <t>Laundry</t>
  </si>
  <si>
    <t>Total Gross Annual Income</t>
  </si>
  <si>
    <t>Vacancy &amp; Collection Loss</t>
  </si>
  <si>
    <t>Annual Effective Gross Income</t>
  </si>
  <si>
    <t>Annual Gross Income</t>
  </si>
  <si>
    <t>Year 1</t>
  </si>
  <si>
    <t>Year 2</t>
  </si>
  <si>
    <t>Year 3</t>
  </si>
  <si>
    <t>Annual Expenses</t>
  </si>
  <si>
    <t>Real Estate Taxes</t>
  </si>
  <si>
    <t>Insurance</t>
  </si>
  <si>
    <t>Utilities</t>
  </si>
  <si>
    <t>Maintenance</t>
  </si>
  <si>
    <t>Reserves</t>
  </si>
  <si>
    <t>1 Bedroom</t>
  </si>
  <si>
    <t>2 Bedroom</t>
  </si>
  <si>
    <t>Total Expenses</t>
  </si>
  <si>
    <t>Annual Net Income</t>
  </si>
  <si>
    <t>#11</t>
  </si>
  <si>
    <t>#12</t>
  </si>
  <si>
    <t>Year 0</t>
  </si>
</sst>
</file>

<file path=xl/styles.xml><?xml version="1.0" encoding="utf-8"?>
<styleSheet xmlns="http://schemas.openxmlformats.org/spreadsheetml/2006/main">
  <numFmts count="7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</numFmts>
  <fonts count="2">
    <font>
      <sz val="11"/>
      <color theme="1"/>
      <name val="Calibri"/>
      <family val="2"/>
      <scheme val="minor"/>
    </font>
    <font>
      <sz val="8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left" indent="2"/>
    </xf>
    <xf numFmtId="0" fontId="0" fillId="0" borderId="0" xfId="0" applyAlignment="1">
      <alignment horizontal="left"/>
    </xf>
    <xf numFmtId="6" fontId="0" fillId="0" borderId="0" xfId="0" applyNumberFormat="1"/>
    <xf numFmtId="164" fontId="0" fillId="0" borderId="0" xfId="0" applyNumberFormat="1" applyAlignment="1">
      <alignment horizontal="center"/>
    </xf>
    <xf numFmtId="164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:a="http://schemas.openxmlformats.org/drawingml/2006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B2:H46"/>
  <sheetViews>
    <sheetView tabSelected="1" zoomScale="150" zoomScaleNormal="150" zoomScalePageLayoutView="150" workbookViewId="0"/>
  </sheetViews>
  <sheetFormatPr baseColWidth="10" defaultColWidth="8.83203125" defaultRowHeight="14"/>
  <cols>
    <col min="3" max="3" width="14.1640625" bestFit="1" customWidth="1"/>
    <col min="4" max="4" width="13.5" bestFit="1" customWidth="1"/>
    <col min="6" max="6" width="10.5" customWidth="1"/>
    <col min="7" max="8" width="14.5" bestFit="1" customWidth="1"/>
  </cols>
  <sheetData>
    <row r="2" spans="2:3">
      <c r="B2" t="s">
        <v>0</v>
      </c>
      <c r="C2" s="3">
        <f>PMT(6%,55,5000,1350000)</f>
        <v>-3737.5853908123217</v>
      </c>
    </row>
    <row r="3" spans="2:3">
      <c r="C3" s="3"/>
    </row>
    <row r="4" spans="2:3">
      <c r="B4" t="s">
        <v>1</v>
      </c>
      <c r="C4" s="3">
        <f>PV(8%,8,20000)</f>
        <v>-114932.77887450605</v>
      </c>
    </row>
    <row r="5" spans="2:3">
      <c r="B5" t="s">
        <v>2</v>
      </c>
      <c r="C5" s="3">
        <f>PV(8%,6,,200000)</f>
        <v>-126033.92537662091</v>
      </c>
    </row>
    <row r="6" spans="2:3">
      <c r="C6" s="3"/>
    </row>
    <row r="7" spans="2:3">
      <c r="B7" t="s">
        <v>3</v>
      </c>
      <c r="C7" s="3">
        <f>PV(4.8%,14,,10000)</f>
        <v>-5187.3080912264759</v>
      </c>
    </row>
    <row r="8" spans="2:3">
      <c r="C8" s="3"/>
    </row>
    <row r="9" spans="2:3">
      <c r="B9" t="s">
        <v>4</v>
      </c>
      <c r="C9" s="3">
        <f>PV(6.5%,25,1400,40000)</f>
        <v>-25362.5479299322</v>
      </c>
    </row>
    <row r="10" spans="2:3">
      <c r="C10" s="3"/>
    </row>
    <row r="11" spans="2:3">
      <c r="B11" t="s">
        <v>5</v>
      </c>
      <c r="C11" s="3">
        <f>FV(7%,55,5000)</f>
        <v>-2879642.963105998</v>
      </c>
    </row>
    <row r="12" spans="2:3">
      <c r="C12" s="3"/>
    </row>
    <row r="13" spans="2:3">
      <c r="B13" t="s">
        <v>6</v>
      </c>
      <c r="C13" s="3">
        <f>FV(6%,45,3500,28000)</f>
        <v>-1130011.4014357424</v>
      </c>
    </row>
    <row r="14" spans="2:3">
      <c r="C14" s="3"/>
    </row>
    <row r="15" spans="2:3">
      <c r="B15" t="s">
        <v>7</v>
      </c>
      <c r="C15" s="3">
        <f>PV(5.1%/12,30*12,100000*33%/12)</f>
        <v>-506492.52190993488</v>
      </c>
    </row>
    <row r="16" spans="2:3">
      <c r="C16" s="3"/>
    </row>
    <row r="17" spans="2:8">
      <c r="B17" t="s">
        <v>8</v>
      </c>
      <c r="C17" s="3">
        <f>PMT(4.9%/12,15*12,250000)</f>
        <v>-1963.9855442287333</v>
      </c>
    </row>
    <row r="18" spans="2:8">
      <c r="C18" s="3"/>
    </row>
    <row r="19" spans="2:8">
      <c r="B19" t="s">
        <v>9</v>
      </c>
      <c r="C19" s="3">
        <f>PMT(8%,55,,1250000)</f>
        <v>-1472.4535716803075</v>
      </c>
    </row>
    <row r="20" spans="2:8">
      <c r="F20" t="s">
        <v>27</v>
      </c>
      <c r="G20">
        <v>950</v>
      </c>
    </row>
    <row r="21" spans="2:8">
      <c r="F21" t="s">
        <v>28</v>
      </c>
      <c r="G21">
        <v>1350</v>
      </c>
    </row>
    <row r="22" spans="2:8">
      <c r="F22" t="s">
        <v>18</v>
      </c>
      <c r="G22" t="s">
        <v>19</v>
      </c>
      <c r="H22" t="s">
        <v>20</v>
      </c>
    </row>
    <row r="23" spans="2:8">
      <c r="B23" t="s">
        <v>10</v>
      </c>
      <c r="C23" t="s">
        <v>17</v>
      </c>
    </row>
    <row r="24" spans="2:8">
      <c r="C24" s="1" t="s">
        <v>11</v>
      </c>
      <c r="F24" s="4">
        <f>G20*10*12</f>
        <v>114000</v>
      </c>
      <c r="G24" s="4">
        <f>F24*1.06</f>
        <v>120840</v>
      </c>
      <c r="H24" s="4">
        <f>G24*1.06</f>
        <v>128090.40000000001</v>
      </c>
    </row>
    <row r="25" spans="2:8">
      <c r="C25" s="1" t="s">
        <v>12</v>
      </c>
      <c r="F25" s="4">
        <f>G21*8*12</f>
        <v>129600</v>
      </c>
      <c r="G25" s="4">
        <f>F25*1.06</f>
        <v>137376</v>
      </c>
      <c r="H25" s="4">
        <f>G25*1.06</f>
        <v>145618.56</v>
      </c>
    </row>
    <row r="26" spans="2:8">
      <c r="C26" s="1" t="s">
        <v>13</v>
      </c>
      <c r="F26" s="4">
        <v>750</v>
      </c>
      <c r="G26" s="4">
        <f>F26*1.04</f>
        <v>780</v>
      </c>
      <c r="H26" s="4">
        <f>G26*1.04</f>
        <v>811.2</v>
      </c>
    </row>
    <row r="27" spans="2:8">
      <c r="C27" s="1" t="s">
        <v>14</v>
      </c>
      <c r="F27" s="4">
        <f>F24+F25+F26</f>
        <v>244350</v>
      </c>
      <c r="G27" s="4">
        <f t="shared" ref="G27:H27" si="0">G24+G25+G26</f>
        <v>258996</v>
      </c>
      <c r="H27" s="4">
        <f t="shared" si="0"/>
        <v>274520.16000000003</v>
      </c>
    </row>
    <row r="28" spans="2:8">
      <c r="C28" s="2" t="s">
        <v>15</v>
      </c>
      <c r="F28" s="4">
        <f>F27*5%</f>
        <v>12217.5</v>
      </c>
      <c r="G28" s="4">
        <f t="shared" ref="G28:H28" si="1">G27*5%</f>
        <v>12949.800000000001</v>
      </c>
      <c r="H28" s="4">
        <f t="shared" si="1"/>
        <v>13726.008000000002</v>
      </c>
    </row>
    <row r="29" spans="2:8">
      <c r="C29" s="2" t="s">
        <v>16</v>
      </c>
      <c r="F29" s="4">
        <f>F27-F28</f>
        <v>232132.5</v>
      </c>
      <c r="G29" s="4">
        <f t="shared" ref="G29:H29" si="2">G27-G28</f>
        <v>246046.2</v>
      </c>
      <c r="H29" s="4">
        <f t="shared" si="2"/>
        <v>260794.15200000003</v>
      </c>
    </row>
    <row r="30" spans="2:8">
      <c r="C30" s="2" t="s">
        <v>21</v>
      </c>
      <c r="F30" s="4"/>
      <c r="G30" s="4"/>
      <c r="H30" s="4"/>
    </row>
    <row r="31" spans="2:8">
      <c r="C31" s="1" t="s">
        <v>22</v>
      </c>
      <c r="F31" s="4">
        <v>10000</v>
      </c>
      <c r="G31" s="4">
        <f>F31*1.02</f>
        <v>10200</v>
      </c>
      <c r="H31" s="4">
        <f>G31*1.02</f>
        <v>10404</v>
      </c>
    </row>
    <row r="32" spans="2:8">
      <c r="C32" s="1" t="s">
        <v>23</v>
      </c>
      <c r="F32" s="4">
        <v>5000</v>
      </c>
      <c r="G32" s="4">
        <f>F32*1.06</f>
        <v>5300</v>
      </c>
      <c r="H32" s="4">
        <f>G32*1.06</f>
        <v>5618</v>
      </c>
    </row>
    <row r="33" spans="3:8">
      <c r="C33" s="1" t="s">
        <v>24</v>
      </c>
      <c r="F33" s="4">
        <v>32000</v>
      </c>
      <c r="G33" s="4">
        <f>F33*1.07</f>
        <v>34240</v>
      </c>
      <c r="H33" s="4">
        <f>G33*1.07</f>
        <v>36636.800000000003</v>
      </c>
    </row>
    <row r="34" spans="3:8">
      <c r="C34" s="1" t="s">
        <v>25</v>
      </c>
      <c r="F34" s="4">
        <v>14000</v>
      </c>
      <c r="G34" s="4">
        <f>F34*1.04</f>
        <v>14560</v>
      </c>
      <c r="H34" s="4">
        <f>G34*1.04</f>
        <v>15142.4</v>
      </c>
    </row>
    <row r="35" spans="3:8">
      <c r="C35" s="1" t="s">
        <v>26</v>
      </c>
      <c r="F35" s="4">
        <v>5000</v>
      </c>
      <c r="G35" s="4">
        <f>F35*1.05</f>
        <v>5250</v>
      </c>
      <c r="H35" s="4">
        <f>G35*1.05</f>
        <v>5512.5</v>
      </c>
    </row>
    <row r="36" spans="3:8">
      <c r="C36" s="1" t="s">
        <v>29</v>
      </c>
      <c r="F36" s="4">
        <f>F31+F32+F33+F34+F35</f>
        <v>66000</v>
      </c>
      <c r="G36" s="4">
        <f t="shared" ref="G36:H36" si="3">G31+G32+G33+G34+G35</f>
        <v>69550</v>
      </c>
      <c r="H36" s="4">
        <f t="shared" si="3"/>
        <v>73313.7</v>
      </c>
    </row>
    <row r="37" spans="3:8">
      <c r="F37" s="4"/>
      <c r="G37" s="4"/>
      <c r="H37" s="4"/>
    </row>
    <row r="38" spans="3:8">
      <c r="C38" s="1" t="s">
        <v>30</v>
      </c>
      <c r="F38" s="4">
        <f>F29-F36</f>
        <v>166132.5</v>
      </c>
      <c r="G38" s="4">
        <f t="shared" ref="G38:H38" si="4">G29-G36</f>
        <v>176496.2</v>
      </c>
      <c r="H38" s="4">
        <f t="shared" si="4"/>
        <v>187480.45200000005</v>
      </c>
    </row>
    <row r="39" spans="3:8">
      <c r="H39">
        <v>1500000</v>
      </c>
    </row>
    <row r="40" spans="3:8">
      <c r="F40" s="5">
        <f>F38</f>
        <v>166132.5</v>
      </c>
      <c r="G40" s="5">
        <f>G38</f>
        <v>176496.2</v>
      </c>
      <c r="H40" s="5">
        <f>H38+H39</f>
        <v>1687480.452</v>
      </c>
    </row>
    <row r="42" spans="3:8">
      <c r="C42" t="s">
        <v>31</v>
      </c>
      <c r="D42" s="3">
        <f>NPV(8%,F40:H40)</f>
        <v>1644719.8216735253</v>
      </c>
    </row>
    <row r="43" spans="3:8">
      <c r="E43" t="s">
        <v>33</v>
      </c>
    </row>
    <row r="44" spans="3:8">
      <c r="E44">
        <v>-1500000</v>
      </c>
      <c r="F44" s="5">
        <f>F40</f>
        <v>166132.5</v>
      </c>
      <c r="G44" s="5">
        <f>G40</f>
        <v>176496.2</v>
      </c>
      <c r="H44" s="5">
        <f>H40</f>
        <v>1687480.452</v>
      </c>
    </row>
    <row r="46" spans="3:8">
      <c r="C46" t="s">
        <v>32</v>
      </c>
      <c r="D46" s="6">
        <f>IRR(E44:H44)</f>
        <v>0.11727730744076362</v>
      </c>
    </row>
  </sheetData>
  <sheetCalcPr fullCalcOnLoad="1"/>
  <phoneticPr fontId="1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12.0256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Andrew Nelson</cp:lastModifiedBy>
  <dcterms:created xsi:type="dcterms:W3CDTF">2017-12-11T16:37:54Z</dcterms:created>
  <dcterms:modified xsi:type="dcterms:W3CDTF">2017-12-12T12:43:36Z</dcterms:modified>
</cp:coreProperties>
</file>